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xaconstructures.sharepoint.com/sites/Projectengroep/Gedeelde documenten/General/234201_NW Ziekenhuis/04_Engineering/4-2_Berekeningen/"/>
    </mc:Choice>
  </mc:AlternateContent>
  <xr:revisionPtr revIDLastSave="24" documentId="8_{4CA26B03-7D45-40A4-A22F-A44F213BDC41}" xr6:coauthVersionLast="47" xr6:coauthVersionMax="47" xr10:uidLastSave="{24A879E6-A97F-41A9-A23F-BE67D06DBED4}"/>
  <bookViews>
    <workbookView xWindow="-28920" yWindow="-75" windowWidth="29040" windowHeight="17640" xr2:uid="{A2B1E71F-27EB-486C-AB52-6FB034C432F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E8" i="1"/>
  <c r="F15" i="1"/>
  <c r="F18" i="1"/>
  <c r="E41" i="1"/>
  <c r="P2" i="1" s="1"/>
  <c r="J8" i="1"/>
  <c r="F38" i="1"/>
  <c r="E38" i="1"/>
  <c r="H8" i="1" l="1"/>
  <c r="H34" i="1" l="1"/>
  <c r="F30" i="1"/>
  <c r="H33" i="1" s="1"/>
  <c r="G8" i="1" s="1"/>
  <c r="F26" i="1"/>
  <c r="F24" i="1"/>
  <c r="H21" i="1"/>
  <c r="F14" i="1"/>
  <c r="L6" i="1"/>
  <c r="N6" i="1" s="1"/>
  <c r="P6" i="1" s="1"/>
  <c r="L4" i="1"/>
  <c r="N4" i="1" s="1"/>
  <c r="P4" i="1" s="1"/>
  <c r="F27" i="1" l="1"/>
  <c r="H32" i="1" s="1"/>
  <c r="F8" i="1" s="1"/>
  <c r="H11" i="1"/>
  <c r="C8" i="1" s="1"/>
  <c r="H22" i="1"/>
  <c r="D8" i="1" s="1"/>
  <c r="L8" i="1" l="1"/>
  <c r="N8" i="1" s="1"/>
  <c r="P8" i="1" s="1"/>
</calcChain>
</file>

<file path=xl/sharedStrings.xml><?xml version="1.0" encoding="utf-8"?>
<sst xmlns="http://schemas.openxmlformats.org/spreadsheetml/2006/main" count="57" uniqueCount="51">
  <si>
    <r>
      <t>V</t>
    </r>
    <r>
      <rPr>
        <vertAlign val="subscript"/>
        <sz val="11"/>
        <color theme="1"/>
        <rFont val="Calibri"/>
        <family val="2"/>
        <scheme val="minor"/>
      </rPr>
      <t>Rk;c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</si>
  <si>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Rk;c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x</t>
    </r>
  </si>
  <si>
    <t>Ac;v /</t>
  </si>
  <si>
    <t>Ac;v0 x</t>
  </si>
  <si>
    <t>s;V</t>
  </si>
  <si>
    <t>h;V</t>
  </si>
  <si>
    <t>a;V</t>
  </si>
  <si>
    <t>ec;V</t>
  </si>
  <si>
    <t>re;V</t>
  </si>
  <si>
    <t>Designfix</t>
  </si>
  <si>
    <t>Hilti</t>
  </si>
  <si>
    <t>Norm</t>
  </si>
  <si>
    <r>
      <t>V</t>
    </r>
    <r>
      <rPr>
        <vertAlign val="subscript"/>
        <sz val="11"/>
        <color theme="1"/>
        <rFont val="Calibri"/>
        <family val="2"/>
        <scheme val="minor"/>
      </rPr>
      <t>Rk;c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</si>
  <si>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</si>
  <si>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  <scheme val="minor"/>
      </rPr>
      <t>nom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</si>
  <si>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</si>
  <si>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 0,1 x (l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/c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0,5</t>
    </r>
    <r>
      <rPr>
        <sz val="11"/>
        <color theme="1"/>
        <rFont val="Calibri"/>
        <family val="2"/>
        <scheme val="minor"/>
      </rPr>
      <t xml:space="preserve"> =</t>
    </r>
  </si>
  <si>
    <t>&lt;=</t>
  </si>
  <si>
    <r>
      <t>8xd</t>
    </r>
    <r>
      <rPr>
        <vertAlign val="subscript"/>
        <sz val="11"/>
        <color theme="1"/>
        <rFont val="Calibri"/>
        <family val="2"/>
        <scheme val="minor"/>
      </rPr>
      <t>nom</t>
    </r>
  </si>
  <si>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 xml:space="preserve"> = 0,1 x (d</t>
    </r>
    <r>
      <rPr>
        <vertAlign val="subscript"/>
        <sz val="11"/>
        <color theme="1"/>
        <rFont val="Calibri"/>
        <family val="2"/>
        <scheme val="minor"/>
      </rPr>
      <t>nom</t>
    </r>
    <r>
      <rPr>
        <sz val="11"/>
        <color theme="1"/>
        <rFont val="Calibri"/>
        <family val="2"/>
        <scheme val="minor"/>
      </rPr>
      <t>/c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0,2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</si>
  <si>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ck</t>
    </r>
    <r>
      <rPr>
        <sz val="11"/>
        <color theme="1"/>
        <rFont val="Calibri"/>
        <family val="2"/>
        <scheme val="minor"/>
      </rPr>
      <t xml:space="preserve"> =</t>
    </r>
  </si>
  <si>
    <r>
      <t>1,6 x d</t>
    </r>
    <r>
      <rPr>
        <vertAlign val="subscript"/>
        <sz val="11"/>
        <color theme="1"/>
        <rFont val="Calibri"/>
        <family val="2"/>
        <scheme val="minor"/>
      </rPr>
      <t>nom</t>
    </r>
    <r>
      <rPr>
        <vertAlign val="superscript"/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x l</t>
    </r>
    <r>
      <rPr>
        <vertAlign val="subscript"/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 xml:space="preserve"> x sqrt(f</t>
    </r>
    <r>
      <rPr>
        <vertAlign val="subscript"/>
        <sz val="11"/>
        <color theme="1"/>
        <rFont val="Calibri"/>
        <family val="2"/>
        <scheme val="minor"/>
      </rPr>
      <t>ck</t>
    </r>
    <r>
      <rPr>
        <sz val="11"/>
        <color theme="1"/>
        <rFont val="Calibri"/>
        <family val="2"/>
        <scheme val="minor"/>
      </rPr>
      <t>) x C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1,5</t>
    </r>
    <r>
      <rPr>
        <sz val="11"/>
        <color theme="1"/>
        <rFont val="Calibri"/>
        <family val="2"/>
        <scheme val="minor"/>
      </rPr>
      <t xml:space="preserve"> =</t>
    </r>
  </si>
  <si>
    <r>
      <t>4,5 x c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</si>
  <si>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6.3.5.2.2</t>
  </si>
  <si>
    <t>6.3.5.2.1</t>
  </si>
  <si>
    <r>
      <t>A</t>
    </r>
    <r>
      <rPr>
        <vertAlign val="subscript"/>
        <sz val="11"/>
        <color theme="1"/>
        <rFont val="Calibri"/>
        <family val="2"/>
        <scheme val="minor"/>
      </rPr>
      <t>c;v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</si>
  <si>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t>Ac;v =</t>
  </si>
  <si>
    <t>(c2;1 + s2 + c2;2) x h =</t>
  </si>
  <si>
    <t>s2 =</t>
  </si>
  <si>
    <t>h =</t>
  </si>
  <si>
    <t>&lt;= 1,5xC1</t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</si>
  <si>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scheme val="minor"/>
      </rPr>
      <t>s,V</t>
    </r>
    <r>
      <rPr>
        <sz val="11"/>
        <color theme="1"/>
        <rFont val="Calibri"/>
        <family val="2"/>
        <scheme val="minor"/>
      </rPr>
      <t xml:space="preserve"> =</t>
    </r>
  </si>
  <si>
    <t>0,7 + 0,3 x c2/1,5xc1 =</t>
  </si>
  <si>
    <t>6.3.5.2.3</t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</si>
  <si>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scheme val="minor"/>
      </rPr>
      <t>h,V</t>
    </r>
    <r>
      <rPr>
        <sz val="11"/>
        <color theme="1"/>
        <rFont val="Calibri"/>
        <family val="2"/>
        <scheme val="minor"/>
      </rPr>
      <t xml:space="preserve"> =</t>
    </r>
  </si>
  <si>
    <r>
      <t>(1,5xC1/h)</t>
    </r>
    <r>
      <rPr>
        <vertAlign val="superscript"/>
        <sz val="11"/>
        <color theme="1"/>
        <rFont val="Calibri"/>
        <family val="2"/>
        <scheme val="minor"/>
      </rPr>
      <t>0,5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</si>
  <si>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</si>
  <si>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2;min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</si>
  <si>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2;2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</si>
  <si>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2;1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</si>
  <si>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scheme val="minor"/>
      </rPr>
      <t>ec,V</t>
    </r>
    <r>
      <rPr>
        <sz val="11"/>
        <color theme="1"/>
        <rFont val="Calibri"/>
        <family val="2"/>
        <scheme val="minor"/>
      </rPr>
      <t xml:space="preserve"> =</t>
    </r>
  </si>
  <si>
    <t>ev =</t>
  </si>
  <si>
    <t>1 / [1 + 2x ev / (3xC1)] =</t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</si>
  <si>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scheme val="minor"/>
      </rPr>
      <t>re,V</t>
    </r>
    <r>
      <rPr>
        <sz val="11"/>
        <color theme="1"/>
        <rFont val="Calibri"/>
        <family val="2"/>
        <scheme val="minor"/>
      </rPr>
      <t xml:space="preserve"> =</t>
    </r>
  </si>
  <si>
    <t>av =</t>
  </si>
  <si>
    <t>Fh</t>
  </si>
  <si>
    <t>Fv</t>
  </si>
  <si>
    <t>degr</t>
  </si>
  <si>
    <t>rad</t>
  </si>
  <si>
    <t>Ved =</t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</si>
  <si>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Calibri"/>
        <family val="2"/>
        <scheme val="minor"/>
      </rPr>
      <t>,V</t>
    </r>
    <r>
      <rPr>
        <sz val="11"/>
        <color theme="1"/>
        <rFont val="Calibri"/>
        <family val="1"/>
        <charset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</si>
</sst>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10</xdr:col>
      <xdr:colOff>458185</xdr:colOff>
      <xdr:row>83</xdr:row>
      <xdr:rowOff>143958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7B00D29-14FD-3E97-3CF4-DB00ACDC6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48750"/>
          <a:ext cx="7059010" cy="77639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10</xdr:col>
      <xdr:colOff>515343</xdr:colOff>
      <xdr:row>120</xdr:row>
      <xdr:rowOff>143852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5BF39D8-7E66-BE18-09E5-9FE5E0B3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59250"/>
          <a:ext cx="7116168" cy="7001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9</xdr:col>
      <xdr:colOff>362837</xdr:colOff>
      <xdr:row>170</xdr:row>
      <xdr:rowOff>163250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44DE4D9-6993-6CA2-56B4-F1CA4CDAD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907750"/>
          <a:ext cx="6354062" cy="94977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4D67-E323-4477-8168-3B2FFDF50F88}">
  <sheetPr>
    <pageSetUpPr fitToPage="1"/>
  </sheetPr>
  <dimension ref="A2:P42"/>
  <sheetViews>
    <sheetView tabSelected="1" workbookViewId="0">
      <selection activeCell="A122" sqref="A122"/>
    </sheetView>
  </sheetViews>
  <sheetFormatPr defaultRowHeight="15"/>
  <cols>
    <col min="5" max="5" width="16.7109375" bestFit="1" customWidth="1"/>
  </cols>
  <sheetData>
    <row r="2" spans="1:16" ht="18.7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O2" t="s">
        <v>49</v>
      </c>
      <c r="P2">
        <f>E41</f>
        <v>42.760599726851353</v>
      </c>
    </row>
    <row r="4" spans="1:16">
      <c r="A4" t="s">
        <v>9</v>
      </c>
      <c r="C4">
        <v>29.57</v>
      </c>
      <c r="D4">
        <v>49613</v>
      </c>
      <c r="E4">
        <v>49613</v>
      </c>
      <c r="F4">
        <v>1</v>
      </c>
      <c r="G4">
        <v>1</v>
      </c>
      <c r="H4">
        <v>1.617</v>
      </c>
      <c r="I4">
        <v>1</v>
      </c>
      <c r="J4">
        <v>1.2</v>
      </c>
      <c r="L4">
        <f>C4*D4/E4*F4*G4*H4*I4*J4</f>
        <v>57.377627999999987</v>
      </c>
      <c r="N4">
        <f>L4/1.5</f>
        <v>38.251751999999989</v>
      </c>
      <c r="P4">
        <f>P2/N4</f>
        <v>1.1178729728994208</v>
      </c>
    </row>
    <row r="6" spans="1:16">
      <c r="A6" t="s">
        <v>10</v>
      </c>
      <c r="C6">
        <v>26.948</v>
      </c>
      <c r="D6">
        <v>49612</v>
      </c>
      <c r="E6">
        <v>49612</v>
      </c>
      <c r="F6">
        <v>1</v>
      </c>
      <c r="G6">
        <v>1</v>
      </c>
      <c r="H6">
        <v>1.4930000000000001</v>
      </c>
      <c r="I6">
        <v>1</v>
      </c>
      <c r="J6">
        <v>1</v>
      </c>
      <c r="L6">
        <f>C6*D6/E6*F6*G6*H6*I6*J6</f>
        <v>40.233364000000002</v>
      </c>
      <c r="N6">
        <f>L6/1.5</f>
        <v>26.822242666666668</v>
      </c>
      <c r="P6">
        <f>P2/N6</f>
        <v>1.5942216412795367</v>
      </c>
    </row>
    <row r="8" spans="1:16">
      <c r="A8" t="s">
        <v>11</v>
      </c>
      <c r="C8">
        <f>H11</f>
        <v>25.362404847603891</v>
      </c>
      <c r="D8">
        <f>H22</f>
        <v>49612.5</v>
      </c>
      <c r="E8">
        <f>H21</f>
        <v>49612.5</v>
      </c>
      <c r="F8">
        <f>H32</f>
        <v>1</v>
      </c>
      <c r="G8">
        <f>H33</f>
        <v>1</v>
      </c>
      <c r="H8">
        <f>H36</f>
        <v>1.6172213666891517</v>
      </c>
      <c r="I8">
        <v>1</v>
      </c>
      <c r="J8">
        <f>D42</f>
        <v>1.2</v>
      </c>
      <c r="L8">
        <f>C8*D8/E8*F8*G8*H8*I8*J8</f>
        <v>49.21994763619864</v>
      </c>
      <c r="N8">
        <f>L8/1.5</f>
        <v>32.813298424132427</v>
      </c>
      <c r="P8">
        <f>P2/N8</f>
        <v>1.3031484727363836</v>
      </c>
    </row>
    <row r="11" spans="1:16" ht="18.75">
      <c r="C11" t="s">
        <v>12</v>
      </c>
      <c r="D11" t="s">
        <v>21</v>
      </c>
      <c r="H11">
        <f>1.6*(F16^F14)*(F18^F15)*SQRT(E13)*(F19^1.5)/1000</f>
        <v>25.362404847603891</v>
      </c>
      <c r="K11" t="s">
        <v>24</v>
      </c>
    </row>
    <row r="13" spans="1:16" ht="18">
      <c r="D13" t="s">
        <v>20</v>
      </c>
      <c r="E13">
        <v>50</v>
      </c>
    </row>
    <row r="14" spans="1:16" ht="18.75">
      <c r="D14" s="1" t="s">
        <v>16</v>
      </c>
      <c r="F14">
        <f>0.1*(F18/F19)^0.5</f>
        <v>0.12344267996967354</v>
      </c>
    </row>
    <row r="15" spans="1:16" ht="18.75">
      <c r="D15" s="1" t="s">
        <v>19</v>
      </c>
      <c r="F15">
        <f>0.1*(F16/F19)^0.2</f>
        <v>7.1774163442865149E-2</v>
      </c>
    </row>
    <row r="16" spans="1:16" ht="18">
      <c r="E16" t="s">
        <v>14</v>
      </c>
      <c r="F16">
        <v>20</v>
      </c>
    </row>
    <row r="17" spans="3:11" ht="18">
      <c r="E17" t="s">
        <v>13</v>
      </c>
      <c r="F17">
        <v>160</v>
      </c>
    </row>
    <row r="18" spans="3:11" ht="18">
      <c r="E18" t="s">
        <v>13</v>
      </c>
      <c r="F18">
        <f>IF(F17&lt;8*F16,F17,F16*8)</f>
        <v>160</v>
      </c>
      <c r="G18" t="s">
        <v>17</v>
      </c>
      <c r="H18" t="s">
        <v>18</v>
      </c>
    </row>
    <row r="19" spans="3:11" ht="18">
      <c r="E19" t="s">
        <v>15</v>
      </c>
      <c r="F19">
        <v>105</v>
      </c>
    </row>
    <row r="21" spans="3:11" ht="18.75">
      <c r="C21" t="s">
        <v>25</v>
      </c>
      <c r="D21" t="s">
        <v>22</v>
      </c>
      <c r="H21">
        <f>4.5*F19^2</f>
        <v>49612.5</v>
      </c>
      <c r="K21" t="s">
        <v>23</v>
      </c>
    </row>
    <row r="22" spans="3:11">
      <c r="C22" t="s">
        <v>26</v>
      </c>
      <c r="D22" t="s">
        <v>27</v>
      </c>
      <c r="H22">
        <f>(F24+F28+F26)*F30</f>
        <v>49612.5</v>
      </c>
    </row>
    <row r="23" spans="3:11" ht="18">
      <c r="E23" t="s">
        <v>39</v>
      </c>
      <c r="F23">
        <v>500</v>
      </c>
    </row>
    <row r="24" spans="3:11" ht="18">
      <c r="E24" t="s">
        <v>39</v>
      </c>
      <c r="F24">
        <f>IF(F23&lt;1.5*F19,F23,1.5*F19)</f>
        <v>157.5</v>
      </c>
      <c r="G24" t="s">
        <v>30</v>
      </c>
    </row>
    <row r="25" spans="3:11" ht="18">
      <c r="E25" t="s">
        <v>38</v>
      </c>
      <c r="F25">
        <v>500</v>
      </c>
    </row>
    <row r="26" spans="3:11" ht="18">
      <c r="E26" t="s">
        <v>38</v>
      </c>
      <c r="F26">
        <f>IF(F25&lt;1.5*F19,F25,1.5*F19)</f>
        <v>157.5</v>
      </c>
      <c r="G26" t="s">
        <v>30</v>
      </c>
    </row>
    <row r="27" spans="3:11" ht="18">
      <c r="E27" t="s">
        <v>37</v>
      </c>
      <c r="F27">
        <f>IF(F24&lt;F26,F24,F26)</f>
        <v>157.5</v>
      </c>
    </row>
    <row r="28" spans="3:11">
      <c r="E28" t="s">
        <v>28</v>
      </c>
      <c r="F28">
        <v>0</v>
      </c>
    </row>
    <row r="29" spans="3:11">
      <c r="E29" t="s">
        <v>29</v>
      </c>
      <c r="F29">
        <v>250</v>
      </c>
    </row>
    <row r="30" spans="3:11" ht="18">
      <c r="E30" t="s">
        <v>36</v>
      </c>
      <c r="F30">
        <f>IF(F29&lt;1.5*F19,F29,1.5*F19)</f>
        <v>157.5</v>
      </c>
      <c r="G30" t="s">
        <v>30</v>
      </c>
    </row>
    <row r="32" spans="3:11" ht="18">
      <c r="C32" s="1" t="s">
        <v>31</v>
      </c>
      <c r="D32" t="s">
        <v>32</v>
      </c>
      <c r="H32">
        <f>IF(0.7+0.3*F27/(1.5*F19)&gt;1,1,0.7+0.3*F27/(1.5*F19))</f>
        <v>1</v>
      </c>
      <c r="K32" t="s">
        <v>33</v>
      </c>
    </row>
    <row r="33" spans="3:8" ht="18.75">
      <c r="C33" s="1" t="s">
        <v>34</v>
      </c>
      <c r="D33" t="s">
        <v>35</v>
      </c>
      <c r="H33">
        <f>(1.5*F19/F30)^0.5</f>
        <v>1</v>
      </c>
    </row>
    <row r="34" spans="3:8" ht="18">
      <c r="C34" s="1" t="s">
        <v>40</v>
      </c>
      <c r="D34" t="s">
        <v>42</v>
      </c>
      <c r="H34">
        <f>1/(1+2*E35/(3*F19))</f>
        <v>1</v>
      </c>
    </row>
    <row r="35" spans="3:8">
      <c r="D35" t="s">
        <v>41</v>
      </c>
      <c r="E35">
        <v>0</v>
      </c>
    </row>
    <row r="36" spans="3:8" ht="18">
      <c r="C36" s="1" t="s">
        <v>50</v>
      </c>
      <c r="H36">
        <f>SQRT(1/((COS(F38))^2+(0.4*SIN(F38))^2))</f>
        <v>1.6172213666891517</v>
      </c>
    </row>
    <row r="37" spans="3:8">
      <c r="E37" t="s">
        <v>47</v>
      </c>
      <c r="F37" t="s">
        <v>48</v>
      </c>
    </row>
    <row r="38" spans="3:8">
      <c r="D38" t="s">
        <v>44</v>
      </c>
      <c r="E38">
        <f>ATAN(E40/E39)*180/PI()</f>
        <v>59.036473262297562</v>
      </c>
      <c r="F38">
        <f>ATAN(E40/E39)</f>
        <v>1.0303808371926904</v>
      </c>
    </row>
    <row r="39" spans="3:8">
      <c r="D39" t="s">
        <v>45</v>
      </c>
      <c r="E39">
        <v>22</v>
      </c>
    </row>
    <row r="40" spans="3:8">
      <c r="D40" t="s">
        <v>46</v>
      </c>
      <c r="E40">
        <v>36.667000000000002</v>
      </c>
    </row>
    <row r="41" spans="3:8">
      <c r="D41" t="s">
        <v>49</v>
      </c>
      <c r="E41">
        <f>SQRT(E39^2+E40^2)</f>
        <v>42.760599726851353</v>
      </c>
    </row>
    <row r="42" spans="3:8" ht="18">
      <c r="C42" s="1" t="s">
        <v>43</v>
      </c>
      <c r="D42">
        <v>1.2</v>
      </c>
    </row>
  </sheetData>
  <pageMargins left="0.7" right="0.7" top="0.75" bottom="0.75" header="0.3" footer="0.3"/>
  <pageSetup paperSize="9"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18A5D81A2C454FAB13C362A2A870C1" ma:contentTypeVersion="15" ma:contentTypeDescription="Een nieuw document maken." ma:contentTypeScope="" ma:versionID="6e9834c962a62f1523842121b0ea6edb">
  <xsd:schema xmlns:xsd="http://www.w3.org/2001/XMLSchema" xmlns:xs="http://www.w3.org/2001/XMLSchema" xmlns:p="http://schemas.microsoft.com/office/2006/metadata/properties" xmlns:ns2="df38401c-1bf1-4744-afde-f502d7bf67a2" xmlns:ns3="541585dc-db16-4d09-bb73-105fc162f115" targetNamespace="http://schemas.microsoft.com/office/2006/metadata/properties" ma:root="true" ma:fieldsID="b9dda56ff4cd3e511dc372e6db6682bf" ns2:_="" ns3:_="">
    <xsd:import namespace="df38401c-1bf1-4744-afde-f502d7bf67a2"/>
    <xsd:import namespace="541585dc-db16-4d09-bb73-105fc162f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8401c-1bf1-4744-afde-f502d7bf6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4c3034d3-14bf-469d-ad55-fbb13b4da3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585dc-db16-4d09-bb73-105fc162f11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aace1b1-13a2-45c3-9ee5-2cc33cf153bb}" ma:internalName="TaxCatchAll" ma:showField="CatchAllData" ma:web="541585dc-db16-4d09-bb73-105fc162f1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1585dc-db16-4d09-bb73-105fc162f115" xsi:nil="true"/>
    <lcf76f155ced4ddcb4097134ff3c332f xmlns="df38401c-1bf1-4744-afde-f502d7bf67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08318C-4378-49CB-BD3B-85B451246433}"/>
</file>

<file path=customXml/itemProps2.xml><?xml version="1.0" encoding="utf-8"?>
<ds:datastoreItem xmlns:ds="http://schemas.openxmlformats.org/officeDocument/2006/customXml" ds:itemID="{46E428ED-29FD-4D9E-B4C1-F8E3612462F6}"/>
</file>

<file path=customXml/itemProps3.xml><?xml version="1.0" encoding="utf-8"?>
<ds:datastoreItem xmlns:ds="http://schemas.openxmlformats.org/officeDocument/2006/customXml" ds:itemID="{19C3E424-5CBD-4411-BCB0-3A17FF4114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van de Kerkhof | Hexacon</dc:creator>
  <cp:lastModifiedBy>Jeffrey van de Kerkhof | Hexacon</cp:lastModifiedBy>
  <cp:lastPrinted>2023-09-15T12:08:43Z</cp:lastPrinted>
  <dcterms:created xsi:type="dcterms:W3CDTF">2023-09-15T08:08:01Z</dcterms:created>
  <dcterms:modified xsi:type="dcterms:W3CDTF">2023-09-15T12:13:36Z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0x010100FC18A5D81A2C454FAB13C362A2A870C1</vt:lpwstr>
  </property>
</Properties>
</file>